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3" activeTab="16"/>
  </bookViews>
  <sheets>
    <sheet name="Школа бущего первокласника20" sheetId="1" r:id="rId1"/>
    <sheet name="Дошколенок20" sheetId="2" r:id="rId2"/>
    <sheet name="Всезнайк" sheetId="3" r:id="rId3"/>
    <sheet name="Предшкольная пора20" sheetId="4" r:id="rId4"/>
    <sheet name="Лабиринты русс.языка20" sheetId="5" r:id="rId5"/>
    <sheet name="Философия для начинающих20" sheetId="6" r:id="rId6"/>
    <sheet name="Человек и общество 20" sheetId="7" r:id="rId7"/>
    <sheet name="Нормы рус.яз20 " sheetId="8" r:id="rId8"/>
    <sheet name="Правители России20" sheetId="9" r:id="rId9"/>
    <sheet name="Искорки20" sheetId="10" r:id="rId10"/>
    <sheet name="История России в лицах20" sheetId="11" r:id="rId11"/>
    <sheet name="Актуаль.воп.истор.Росс20" sheetId="12" r:id="rId12"/>
    <sheet name="Подросток и закон20" sheetId="13" r:id="rId13"/>
    <sheet name="Человек и право20" sheetId="14" r:id="rId14"/>
    <sheet name="Искусство пис речи " sheetId="15" r:id="rId15"/>
    <sheet name="Теория графов 20 " sheetId="16" r:id="rId16"/>
    <sheet name="Практика обществознания20" sheetId="17" r:id="rId17"/>
    <sheet name="Экология человека.Культ20 " sheetId="18" r:id="rId18"/>
    <sheet name="Экология человека20" sheetId="19" r:id="rId19"/>
    <sheet name="Компьютерная графика 20" sheetId="20" r:id="rId20"/>
    <sheet name="Геомет моделир.окр.мира20" sheetId="21" r:id="rId21"/>
    <sheet name="Экол.чел.Культура здоров 20" sheetId="22" r:id="rId22"/>
    <sheet name="Лабиринты русского яз20" sheetId="23" r:id="rId23"/>
    <sheet name="Риторика20" sheetId="24" r:id="rId24"/>
    <sheet name="Тайны природы 20" sheetId="25" r:id="rId25"/>
    <sheet name="Решение раз ур " sheetId="26" r:id="rId26"/>
    <sheet name="Решение сложных задач по физ20" sheetId="27" r:id="rId27"/>
    <sheet name="Вопросы по математике 20" sheetId="28" r:id="rId28"/>
    <sheet name="Вопросы обществознания20" sheetId="29" r:id="rId29"/>
    <sheet name="Наследственность 20" sheetId="30" r:id="rId30"/>
    <sheet name="Решение задач по мат20" sheetId="31" r:id="rId31"/>
    <sheet name="Практикум по математике20" sheetId="32" r:id="rId32"/>
    <sheet name="Решение сложных задач20" sheetId="33" r:id="rId33"/>
    <sheet name="Рекреационная география20" sheetId="34" r:id="rId34"/>
    <sheet name="Слово.образ.смысл20" sheetId="35" r:id="rId35"/>
    <sheet name="Психолингвистика20" sheetId="36" r:id="rId36"/>
    <sheet name="Лист1" sheetId="37" r:id="rId37"/>
  </sheets>
  <definedNames>
    <definedName name="_xlnm.Print_Area" localSheetId="0">'Школа бущего первокласника20'!$A$1:$L$31</definedName>
  </definedNames>
  <calcPr fullCalcOnLoad="1"/>
</workbook>
</file>

<file path=xl/sharedStrings.xml><?xml version="1.0" encoding="utf-8"?>
<sst xmlns="http://schemas.openxmlformats.org/spreadsheetml/2006/main" count="1764" uniqueCount="86">
  <si>
    <t>Утверждаю :</t>
  </si>
  <si>
    <t>СМЕТА</t>
  </si>
  <si>
    <t>доходов и расходов</t>
  </si>
  <si>
    <t>по платным услугам</t>
  </si>
  <si>
    <t>МБОУ "СОШ № 126"</t>
  </si>
  <si>
    <t>Согласовано:</t>
  </si>
  <si>
    <t>Совет школы</t>
  </si>
  <si>
    <t>Директор : ____________    А.В.Загайнов</t>
  </si>
  <si>
    <t>курс " Психолингвистика"</t>
  </si>
  <si>
    <t>курс " Риторика"</t>
  </si>
  <si>
    <t>Председатель: _____________Т.Н.Зарецкая</t>
  </si>
  <si>
    <t>№ п/п</t>
  </si>
  <si>
    <t>Наименование статей затрат</t>
  </si>
  <si>
    <t>%</t>
  </si>
  <si>
    <t>Доходы</t>
  </si>
  <si>
    <t>1.</t>
  </si>
  <si>
    <t>Количество обучающихся</t>
  </si>
  <si>
    <t>2.</t>
  </si>
  <si>
    <t>Плата за обучение</t>
  </si>
  <si>
    <t>3.</t>
  </si>
  <si>
    <t>Доходы учреждения</t>
  </si>
  <si>
    <t>Расходы</t>
  </si>
  <si>
    <t>Прямые расходы</t>
  </si>
  <si>
    <t>Вознаграждение за оказание услуг сотрудников,непосредственно оказывающих образовательную услугу (внебюджетными фондами)</t>
  </si>
  <si>
    <t>Итого прямые расходы</t>
  </si>
  <si>
    <t>Накладные расходы</t>
  </si>
  <si>
    <t>Вознаграждение административно-управленческого, учебно- вспомогательногоперсонала сотрудников,осуществляющие руководство и котроль за ведение обрзательной услугу с (внебюджетными фондами)</t>
  </si>
  <si>
    <t>Расходы на комунальные услуги</t>
  </si>
  <si>
    <t>Материальные затраты</t>
  </si>
  <si>
    <t>Итого накладные расходы</t>
  </si>
  <si>
    <t>Рентабельность</t>
  </si>
  <si>
    <t>Приобретение и ремонт оборудования,приобрение инвентаря,учебников,текущий ремонт зданий,повышение квалификации основного и административно-управленческого персонала.</t>
  </si>
  <si>
    <t>Итого прибыль учреждения</t>
  </si>
  <si>
    <t>4.</t>
  </si>
  <si>
    <t>5.</t>
  </si>
  <si>
    <t>6.</t>
  </si>
  <si>
    <t>7.</t>
  </si>
  <si>
    <t>8.</t>
  </si>
  <si>
    <t>9.</t>
  </si>
  <si>
    <t>Расходы учреждения(стр.2+6+8)</t>
  </si>
  <si>
    <r>
      <t xml:space="preserve">Сумма в месяц на всех </t>
    </r>
    <r>
      <rPr>
        <b/>
        <sz val="10"/>
        <rFont val="Arial Cyr"/>
        <family val="0"/>
      </rPr>
      <t xml:space="preserve">детей </t>
    </r>
    <r>
      <rPr>
        <sz val="10"/>
        <rFont val="Arial Cyr"/>
        <family val="0"/>
      </rPr>
      <t>(руб.)</t>
    </r>
  </si>
  <si>
    <r>
      <t>Сумма за весь</t>
    </r>
    <r>
      <rPr>
        <b/>
        <sz val="10"/>
        <rFont val="Arial Cyr"/>
        <family val="0"/>
      </rPr>
      <t xml:space="preserve"> период</t>
    </r>
    <r>
      <rPr>
        <sz val="10"/>
        <rFont val="Arial Cyr"/>
        <family val="0"/>
      </rPr>
      <t xml:space="preserve"> всего (руб.)</t>
    </r>
  </si>
  <si>
    <r>
      <t xml:space="preserve">Сумма в месяц на </t>
    </r>
    <r>
      <rPr>
        <b/>
        <sz val="10"/>
        <rFont val="Arial Cyr"/>
        <family val="0"/>
      </rPr>
      <t>1 ребенка</t>
    </r>
    <r>
      <rPr>
        <sz val="10"/>
        <rFont val="Arial Cyr"/>
        <family val="0"/>
      </rPr>
      <t xml:space="preserve"> (руб.)</t>
    </r>
  </si>
  <si>
    <t>Главный бухгалтер</t>
  </si>
  <si>
    <t>Л.И.Хайрулина</t>
  </si>
  <si>
    <t>Сумма 1занятия 1 ребенка (руб.)-75,00*8</t>
  </si>
  <si>
    <t>курс "Слово.Образ.Смыл."</t>
  </si>
  <si>
    <t>курс "Рекреационная география"</t>
  </si>
  <si>
    <t>курс "Практикум по математике"</t>
  </si>
  <si>
    <t>курс "Решение задач по математике"</t>
  </si>
  <si>
    <t>курс "Наследственность здоровья"</t>
  </si>
  <si>
    <t>курс "Избранные вопросы  математике"</t>
  </si>
  <si>
    <t>курс "Решение сложных задач по физике"</t>
  </si>
  <si>
    <t>курс "Лабиринты русского языка"</t>
  </si>
  <si>
    <t>курс "Экология человека.Культура здоровья"</t>
  </si>
  <si>
    <t>курс "Геометрическое моделирование окружающего мира "</t>
  </si>
  <si>
    <t>курс "Компьютерная графика "</t>
  </si>
  <si>
    <t>курс "Экология человека "</t>
  </si>
  <si>
    <t>курс "Экология человека.Культура человека "</t>
  </si>
  <si>
    <t>курс "Теория графов "</t>
  </si>
  <si>
    <t>курс "Человек и право "</t>
  </si>
  <si>
    <t>курс "Подросток и закон "</t>
  </si>
  <si>
    <t>курс "Актуальные вопросы истории России "</t>
  </si>
  <si>
    <t>курс "История России в лицах "</t>
  </si>
  <si>
    <t>курс "Искорки "</t>
  </si>
  <si>
    <t>курс "Правители России "</t>
  </si>
  <si>
    <t>курс "Человек и общество "</t>
  </si>
  <si>
    <t>курс " Филасовия для начинающих "</t>
  </si>
  <si>
    <t>курс " Лабиринты руссого языка "</t>
  </si>
  <si>
    <t>курс " Предшкольная пора "</t>
  </si>
  <si>
    <t>Сумма 1занятия 1 ребенка (руб.)-110,00*5*4</t>
  </si>
  <si>
    <t>курс " Дошколенок "</t>
  </si>
  <si>
    <t>Сумма 1занятия 1 ребенка (руб.)-112,00*144</t>
  </si>
  <si>
    <t>курс " Школа будущего первоклассника"</t>
  </si>
  <si>
    <t>Сумма 1занятия 1 ребенка (руб.)-131,25*120</t>
  </si>
  <si>
    <t>На период согласно договора</t>
  </si>
  <si>
    <t xml:space="preserve">На период согласно договора </t>
  </si>
  <si>
    <t>На период согласно периода</t>
  </si>
  <si>
    <t>На период     согласно договора</t>
  </si>
  <si>
    <t>курс " Тайны живой природы"</t>
  </si>
  <si>
    <t>курс "Избранные вопросы обществознания"</t>
  </si>
  <si>
    <t>курс " Всезнайка "</t>
  </si>
  <si>
    <t>курс "Решение разноуровневых задач по математике"</t>
  </si>
  <si>
    <t>курс "Искусство письменной речи "</t>
  </si>
  <si>
    <t>курс "Нормы современного русского литературного языка "</t>
  </si>
  <si>
    <t>курс "Практическое обществознание 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</si>
</sst>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73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39" customHeight="1">
      <c r="B12" s="3"/>
      <c r="C12" s="17"/>
      <c r="D12" s="28"/>
      <c r="E12" s="18"/>
      <c r="F12" s="3"/>
      <c r="G12" s="11" t="s">
        <v>74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90</v>
      </c>
      <c r="J14" s="9"/>
      <c r="K14" s="9">
        <v>7.5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2100</v>
      </c>
      <c r="H15" s="18"/>
      <c r="I15" s="10">
        <f>G15*I14</f>
        <v>189000</v>
      </c>
      <c r="J15" s="10"/>
      <c r="K15" s="10">
        <f>G15*8*I14</f>
        <v>1512000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2100</v>
      </c>
      <c r="H16" s="10"/>
      <c r="I16" s="10">
        <f>I15</f>
        <v>189000</v>
      </c>
      <c r="J16" s="10"/>
      <c r="K16" s="17">
        <f>K15</f>
        <v>1512000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1470</v>
      </c>
      <c r="H19" s="10"/>
      <c r="I19" s="10">
        <f>G19*I14</f>
        <v>132300</v>
      </c>
      <c r="J19" s="10"/>
      <c r="K19" s="10">
        <f>I19*8</f>
        <v>1058400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1470</v>
      </c>
      <c r="H20" s="18"/>
      <c r="I20" s="17">
        <f>I19</f>
        <v>132300</v>
      </c>
      <c r="J20" s="18"/>
      <c r="K20" s="17">
        <f>K19</f>
        <v>1058400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147</v>
      </c>
      <c r="H22" s="10"/>
      <c r="I22" s="10">
        <f>G22*I14</f>
        <v>13230</v>
      </c>
      <c r="J22" s="10"/>
      <c r="K22" s="17">
        <f>I22*8</f>
        <v>105840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63</v>
      </c>
      <c r="H23" s="18"/>
      <c r="I23" s="17">
        <f>G23*I14</f>
        <v>5670</v>
      </c>
      <c r="J23" s="18"/>
      <c r="K23" s="17">
        <f>I23*8</f>
        <v>45360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105</v>
      </c>
      <c r="H24" s="10"/>
      <c r="I24" s="17">
        <f>G24*I14</f>
        <v>9450</v>
      </c>
      <c r="J24" s="18"/>
      <c r="K24" s="10">
        <f>I24*8</f>
        <v>75600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315</v>
      </c>
      <c r="H25" s="10"/>
      <c r="I25" s="10">
        <f>SUM(I22:I24)</f>
        <v>28350</v>
      </c>
      <c r="J25" s="10"/>
      <c r="K25" s="10">
        <f>SUM(K22:K24)</f>
        <v>226800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315</v>
      </c>
      <c r="H27" s="10"/>
      <c r="I27" s="10">
        <f>G27*I14</f>
        <v>28350</v>
      </c>
      <c r="J27" s="10"/>
      <c r="K27" s="10">
        <f>I27*8</f>
        <v>226800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315</v>
      </c>
      <c r="H28" s="10"/>
      <c r="I28" s="10">
        <f>I27</f>
        <v>28350</v>
      </c>
      <c r="J28" s="10"/>
      <c r="K28" s="10">
        <f>K27</f>
        <v>226800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2100</v>
      </c>
      <c r="H29" s="10"/>
      <c r="I29" s="10">
        <f>I20+I25+I28</f>
        <v>189000</v>
      </c>
      <c r="J29" s="10"/>
      <c r="K29" s="10">
        <f>K20+K25+K28</f>
        <v>1512000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64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6000</v>
      </c>
      <c r="J15" s="10"/>
      <c r="K15" s="10">
        <f>G15*8*I14</f>
        <v>48000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6000</v>
      </c>
      <c r="J16" s="10"/>
      <c r="K16" s="17">
        <f>K15</f>
        <v>48000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4200</v>
      </c>
      <c r="J19" s="10"/>
      <c r="K19" s="10">
        <f>I19*8</f>
        <v>33600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4200</v>
      </c>
      <c r="J20" s="18"/>
      <c r="K20" s="17">
        <f>K19</f>
        <v>33600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420</v>
      </c>
      <c r="J22" s="10"/>
      <c r="K22" s="17">
        <f>I22*8</f>
        <v>3360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180</v>
      </c>
      <c r="J23" s="18"/>
      <c r="K23" s="17">
        <f>I23*8</f>
        <v>1440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300</v>
      </c>
      <c r="J24" s="18"/>
      <c r="K24" s="10">
        <f>I24*8</f>
        <v>2400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900</v>
      </c>
      <c r="J25" s="10"/>
      <c r="K25" s="10">
        <f>SUM(K22:K24)</f>
        <v>7200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900</v>
      </c>
      <c r="J27" s="10"/>
      <c r="K27" s="10">
        <f>I27*8</f>
        <v>7200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900</v>
      </c>
      <c r="J28" s="10"/>
      <c r="K28" s="10">
        <f>K27</f>
        <v>7200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6000</v>
      </c>
      <c r="J29" s="10"/>
      <c r="K29" s="10">
        <f>K20+K25+K28</f>
        <v>48000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63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6000</v>
      </c>
      <c r="J15" s="10"/>
      <c r="K15" s="10">
        <f>G15*8*I14</f>
        <v>48000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6000</v>
      </c>
      <c r="J16" s="10"/>
      <c r="K16" s="17">
        <f>K15</f>
        <v>48000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4200</v>
      </c>
      <c r="J19" s="10"/>
      <c r="K19" s="10">
        <f>I19*8</f>
        <v>33600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4200</v>
      </c>
      <c r="J20" s="18"/>
      <c r="K20" s="17">
        <f>K19</f>
        <v>33600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420</v>
      </c>
      <c r="J22" s="10"/>
      <c r="K22" s="17">
        <f>I22*8</f>
        <v>3360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180</v>
      </c>
      <c r="J23" s="18"/>
      <c r="K23" s="17">
        <f>I23*8</f>
        <v>1440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300</v>
      </c>
      <c r="J24" s="18"/>
      <c r="K24" s="10">
        <f>I24*8</f>
        <v>2400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900</v>
      </c>
      <c r="J25" s="10"/>
      <c r="K25" s="10">
        <f>SUM(K22:K24)</f>
        <v>7200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900</v>
      </c>
      <c r="J27" s="10"/>
      <c r="K27" s="10">
        <f>I27*8</f>
        <v>7200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900</v>
      </c>
      <c r="J28" s="10"/>
      <c r="K28" s="10">
        <f>K27</f>
        <v>7200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6000</v>
      </c>
      <c r="J29" s="10"/>
      <c r="K29" s="10">
        <f>K20+K25+K28</f>
        <v>48000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O5" sqref="O5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62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6000</v>
      </c>
      <c r="J15" s="10"/>
      <c r="K15" s="10">
        <f>G15*8*I14</f>
        <v>48000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6000</v>
      </c>
      <c r="J16" s="10"/>
      <c r="K16" s="17">
        <f>K15</f>
        <v>48000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4200</v>
      </c>
      <c r="J19" s="10"/>
      <c r="K19" s="10">
        <f>I19*8</f>
        <v>33600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4200</v>
      </c>
      <c r="J20" s="18"/>
      <c r="K20" s="17">
        <f>K19</f>
        <v>33600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420</v>
      </c>
      <c r="J22" s="10"/>
      <c r="K22" s="17">
        <f>I22*8</f>
        <v>3360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180</v>
      </c>
      <c r="J23" s="18"/>
      <c r="K23" s="17">
        <f>I23*8</f>
        <v>1440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300</v>
      </c>
      <c r="J24" s="18"/>
      <c r="K24" s="10">
        <f>I24*8</f>
        <v>2400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900</v>
      </c>
      <c r="J25" s="10"/>
      <c r="K25" s="10">
        <f>SUM(K22:K24)</f>
        <v>7200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900</v>
      </c>
      <c r="J27" s="10"/>
      <c r="K27" s="10">
        <f>I27*8</f>
        <v>7200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900</v>
      </c>
      <c r="J28" s="10"/>
      <c r="K28" s="10">
        <f>K27</f>
        <v>7200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6000</v>
      </c>
      <c r="J29" s="10"/>
      <c r="K29" s="10">
        <f>K20+K25+K28</f>
        <v>48000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61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4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2400</v>
      </c>
      <c r="J15" s="10"/>
      <c r="K15" s="10">
        <f>G15*8*I14</f>
        <v>19200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2400</v>
      </c>
      <c r="J16" s="10"/>
      <c r="K16" s="17">
        <f>K15</f>
        <v>19200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1680</v>
      </c>
      <c r="J19" s="10"/>
      <c r="K19" s="10">
        <f>I19*8</f>
        <v>13440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1680</v>
      </c>
      <c r="J20" s="18"/>
      <c r="K20" s="17">
        <f>K19</f>
        <v>13440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168</v>
      </c>
      <c r="J22" s="10"/>
      <c r="K22" s="17">
        <f>I22*8</f>
        <v>1344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72</v>
      </c>
      <c r="J23" s="18"/>
      <c r="K23" s="17">
        <f>I23*8</f>
        <v>576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120</v>
      </c>
      <c r="J24" s="18"/>
      <c r="K24" s="10">
        <f>I24*8</f>
        <v>960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360</v>
      </c>
      <c r="J25" s="10"/>
      <c r="K25" s="10">
        <f>SUM(K22:K24)</f>
        <v>2880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360</v>
      </c>
      <c r="J27" s="10"/>
      <c r="K27" s="10">
        <f>I27*8</f>
        <v>2880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360</v>
      </c>
      <c r="J28" s="10"/>
      <c r="K28" s="10">
        <f>K27</f>
        <v>2880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2400</v>
      </c>
      <c r="J29" s="10"/>
      <c r="K29" s="10">
        <f>K20+K25+K28</f>
        <v>19200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60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77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19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11400</v>
      </c>
      <c r="J15" s="10"/>
      <c r="K15" s="10">
        <f>G15*8*I14</f>
        <v>91200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11400</v>
      </c>
      <c r="J16" s="10"/>
      <c r="K16" s="17">
        <f>K15</f>
        <v>91200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7980</v>
      </c>
      <c r="J19" s="10"/>
      <c r="K19" s="10">
        <f>I19*8</f>
        <v>63840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7980</v>
      </c>
      <c r="J20" s="18"/>
      <c r="K20" s="17">
        <f>K19</f>
        <v>63840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798</v>
      </c>
      <c r="J22" s="10"/>
      <c r="K22" s="17">
        <f>I22*8</f>
        <v>6384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342</v>
      </c>
      <c r="J23" s="18"/>
      <c r="K23" s="17">
        <f>I23*8</f>
        <v>2736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570</v>
      </c>
      <c r="J24" s="18"/>
      <c r="K24" s="10">
        <f>I24*8</f>
        <v>4560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1710</v>
      </c>
      <c r="J25" s="10"/>
      <c r="K25" s="10">
        <f>SUM(K22:K24)</f>
        <v>13680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1710</v>
      </c>
      <c r="J27" s="10"/>
      <c r="K27" s="10">
        <f>I27*8</f>
        <v>13680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1710</v>
      </c>
      <c r="J28" s="10"/>
      <c r="K28" s="10">
        <f>K27</f>
        <v>13680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11400</v>
      </c>
      <c r="J29" s="10"/>
      <c r="K29" s="10">
        <f>K20+K25+K28</f>
        <v>91200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6" sqref="I16:J16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83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82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49200</v>
      </c>
      <c r="J15" s="10"/>
      <c r="K15" s="10">
        <f>G15*8*I14</f>
        <v>393600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49200</v>
      </c>
      <c r="J16" s="10"/>
      <c r="K16" s="17">
        <f>K15</f>
        <v>393600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34440</v>
      </c>
      <c r="J19" s="10"/>
      <c r="K19" s="10">
        <f>I19*8</f>
        <v>275520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34440</v>
      </c>
      <c r="J20" s="18"/>
      <c r="K20" s="17">
        <f>K19</f>
        <v>275520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3444</v>
      </c>
      <c r="J22" s="10"/>
      <c r="K22" s="17">
        <f>I22*8</f>
        <v>27552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1476</v>
      </c>
      <c r="J23" s="18"/>
      <c r="K23" s="17">
        <f>I23*8</f>
        <v>11808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2460</v>
      </c>
      <c r="J24" s="18"/>
      <c r="K24" s="10">
        <f>I24*8</f>
        <v>19680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7380</v>
      </c>
      <c r="J25" s="10"/>
      <c r="K25" s="10">
        <f>SUM(K22:K24)</f>
        <v>59040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7380</v>
      </c>
      <c r="J27" s="10"/>
      <c r="K27" s="10">
        <f>I27*8</f>
        <v>59040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7380</v>
      </c>
      <c r="J28" s="10"/>
      <c r="K28" s="10">
        <f>K27</f>
        <v>59040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49200</v>
      </c>
      <c r="J29" s="10"/>
      <c r="K29" s="10">
        <f>K20+K25+K28</f>
        <v>393600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87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52200</v>
      </c>
      <c r="J15" s="10"/>
      <c r="K15" s="10">
        <f>G15*8*I14</f>
        <v>417600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52200</v>
      </c>
      <c r="J16" s="10"/>
      <c r="K16" s="17">
        <f>K15</f>
        <v>417600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36540</v>
      </c>
      <c r="J19" s="10"/>
      <c r="K19" s="10">
        <f>I19*8</f>
        <v>292320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36540</v>
      </c>
      <c r="J20" s="18"/>
      <c r="K20" s="17">
        <f>K19</f>
        <v>292320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3654</v>
      </c>
      <c r="J22" s="10"/>
      <c r="K22" s="17">
        <f>I22*8</f>
        <v>29232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1566</v>
      </c>
      <c r="J23" s="18"/>
      <c r="K23" s="17">
        <f>I23*8</f>
        <v>12528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2610</v>
      </c>
      <c r="J24" s="18"/>
      <c r="K24" s="10">
        <f>I24*8</f>
        <v>20880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7830</v>
      </c>
      <c r="J25" s="10"/>
      <c r="K25" s="10">
        <f>SUM(K22:K24)</f>
        <v>62640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7830</v>
      </c>
      <c r="J27" s="10"/>
      <c r="K27" s="10">
        <f>I27*8</f>
        <v>62640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7830</v>
      </c>
      <c r="J28" s="10"/>
      <c r="K28" s="10">
        <f>K27</f>
        <v>62640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52200</v>
      </c>
      <c r="J29" s="10"/>
      <c r="K29" s="10">
        <f>K20+K25+K28</f>
        <v>417600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31"/>
  <sheetViews>
    <sheetView tabSelected="1" view="pageBreakPreview" zoomScale="60" zoomScalePageLayoutView="0" workbookViewId="0" topLeftCell="A1">
      <selection activeCell="I27" sqref="I27:J27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87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52200</v>
      </c>
      <c r="J15" s="10"/>
      <c r="K15" s="10">
        <f>G15*8*I14</f>
        <v>417600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52200</v>
      </c>
      <c r="J16" s="10"/>
      <c r="K16" s="17">
        <f>K15</f>
        <v>417600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36540</v>
      </c>
      <c r="J19" s="10"/>
      <c r="K19" s="10">
        <f>I19*8</f>
        <v>292320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36540</v>
      </c>
      <c r="J20" s="18"/>
      <c r="K20" s="17">
        <f>K19</f>
        <v>292320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3654</v>
      </c>
      <c r="J22" s="10"/>
      <c r="K22" s="17">
        <f>I22*8</f>
        <v>29232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1566</v>
      </c>
      <c r="J23" s="18"/>
      <c r="K23" s="17">
        <f>I23*8</f>
        <v>12528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2610</v>
      </c>
      <c r="J24" s="18"/>
      <c r="K24" s="10">
        <f>I24*8</f>
        <v>20880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7830</v>
      </c>
      <c r="J25" s="10"/>
      <c r="K25" s="10">
        <f>SUM(K22:K24)</f>
        <v>62640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7830</v>
      </c>
      <c r="J27" s="10"/>
      <c r="K27" s="10">
        <f>I27*8</f>
        <v>62640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7830</v>
      </c>
      <c r="J28" s="10"/>
      <c r="K28" s="10">
        <f>K27</f>
        <v>62640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52200</v>
      </c>
      <c r="J29" s="10"/>
      <c r="K29" s="10">
        <f>K20+K25+K28</f>
        <v>417600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58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27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16200</v>
      </c>
      <c r="J15" s="10"/>
      <c r="K15" s="10">
        <f>G15*8*I14</f>
        <v>129600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16200</v>
      </c>
      <c r="J16" s="10"/>
      <c r="K16" s="17">
        <f>K15</f>
        <v>129600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11340</v>
      </c>
      <c r="J19" s="10"/>
      <c r="K19" s="10">
        <f>I19*8</f>
        <v>90720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11340</v>
      </c>
      <c r="J20" s="18"/>
      <c r="K20" s="17">
        <f>K19</f>
        <v>90720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1134</v>
      </c>
      <c r="J22" s="10"/>
      <c r="K22" s="17">
        <f>I22*8</f>
        <v>9072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486</v>
      </c>
      <c r="J23" s="18"/>
      <c r="K23" s="17">
        <f>I23*8</f>
        <v>3888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810</v>
      </c>
      <c r="J24" s="18"/>
      <c r="K24" s="10">
        <f>I24*8</f>
        <v>6480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2430</v>
      </c>
      <c r="J25" s="10"/>
      <c r="K25" s="10">
        <f>SUM(K22:K24)</f>
        <v>19440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2430</v>
      </c>
      <c r="J27" s="10"/>
      <c r="K27" s="10">
        <f>I27*8</f>
        <v>19440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2430</v>
      </c>
      <c r="J28" s="10"/>
      <c r="K28" s="10">
        <f>K27</f>
        <v>19440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16200</v>
      </c>
      <c r="J29" s="10"/>
      <c r="K29" s="10">
        <f>K20+K25+K28</f>
        <v>129600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57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6000</v>
      </c>
      <c r="J15" s="10"/>
      <c r="K15" s="10">
        <f>G15*8*I14</f>
        <v>48000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6000</v>
      </c>
      <c r="J16" s="10"/>
      <c r="K16" s="17">
        <f>K15</f>
        <v>48000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4200</v>
      </c>
      <c r="J19" s="10"/>
      <c r="K19" s="10">
        <f>I19*8</f>
        <v>33600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4200</v>
      </c>
      <c r="J20" s="18"/>
      <c r="K20" s="17">
        <f>K19</f>
        <v>33600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420</v>
      </c>
      <c r="J22" s="10"/>
      <c r="K22" s="17">
        <f>I22*8</f>
        <v>3360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180</v>
      </c>
      <c r="J23" s="18"/>
      <c r="K23" s="17">
        <f>I23*8</f>
        <v>1440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300</v>
      </c>
      <c r="J24" s="18"/>
      <c r="K24" s="10">
        <f>I24*8</f>
        <v>2400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900</v>
      </c>
      <c r="J25" s="10"/>
      <c r="K25" s="10">
        <f>SUM(K22:K24)</f>
        <v>7200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900</v>
      </c>
      <c r="J27" s="10"/>
      <c r="K27" s="10">
        <f>I27*8</f>
        <v>7200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900</v>
      </c>
      <c r="J28" s="10"/>
      <c r="K28" s="10">
        <f>K27</f>
        <v>7200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6000</v>
      </c>
      <c r="J29" s="10"/>
      <c r="K29" s="10">
        <f>K20+K25+K28</f>
        <v>48000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7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71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39" customHeight="1">
      <c r="B12" s="3"/>
      <c r="C12" s="17"/>
      <c r="D12" s="28"/>
      <c r="E12" s="18"/>
      <c r="F12" s="3"/>
      <c r="G12" s="11" t="s">
        <v>72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90</v>
      </c>
      <c r="J14" s="9"/>
      <c r="K14" s="9">
        <v>7.5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2100</v>
      </c>
      <c r="H15" s="18"/>
      <c r="I15" s="10">
        <f>G15*I14</f>
        <v>189000</v>
      </c>
      <c r="J15" s="10"/>
      <c r="K15" s="10">
        <f>G15*8*I14</f>
        <v>1512000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2100</v>
      </c>
      <c r="H16" s="10"/>
      <c r="I16" s="10">
        <f>I15</f>
        <v>189000</v>
      </c>
      <c r="J16" s="10"/>
      <c r="K16" s="17">
        <f>K15</f>
        <v>1512000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1470</v>
      </c>
      <c r="H19" s="10"/>
      <c r="I19" s="10">
        <f>G19*I14</f>
        <v>132300</v>
      </c>
      <c r="J19" s="10"/>
      <c r="K19" s="10">
        <f>I19*8</f>
        <v>1058400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1470</v>
      </c>
      <c r="H20" s="18"/>
      <c r="I20" s="17">
        <f>I19</f>
        <v>132300</v>
      </c>
      <c r="J20" s="18"/>
      <c r="K20" s="17">
        <f>K19</f>
        <v>1058400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147</v>
      </c>
      <c r="H22" s="10"/>
      <c r="I22" s="10">
        <f>G22*I14</f>
        <v>13230</v>
      </c>
      <c r="J22" s="10"/>
      <c r="K22" s="17">
        <f>I22*8</f>
        <v>105840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63</v>
      </c>
      <c r="H23" s="18"/>
      <c r="I23" s="17">
        <f>G23*I14</f>
        <v>5670</v>
      </c>
      <c r="J23" s="18"/>
      <c r="K23" s="17">
        <f>I23*8</f>
        <v>45360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105</v>
      </c>
      <c r="H24" s="10"/>
      <c r="I24" s="17">
        <f>G24*I14</f>
        <v>9450</v>
      </c>
      <c r="J24" s="18"/>
      <c r="K24" s="10">
        <f>I24*8</f>
        <v>75600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315</v>
      </c>
      <c r="H25" s="10"/>
      <c r="I25" s="10">
        <f>SUM(I22:I24)</f>
        <v>28350</v>
      </c>
      <c r="J25" s="10"/>
      <c r="K25" s="10">
        <f>SUM(K22:K24)</f>
        <v>226800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315</v>
      </c>
      <c r="H27" s="10"/>
      <c r="I27" s="10">
        <f>G27*I14</f>
        <v>28350</v>
      </c>
      <c r="J27" s="10"/>
      <c r="K27" s="10">
        <f>I27*8</f>
        <v>226800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315</v>
      </c>
      <c r="H28" s="10"/>
      <c r="I28" s="10">
        <f>I27</f>
        <v>28350</v>
      </c>
      <c r="J28" s="10"/>
      <c r="K28" s="10">
        <f>K27</f>
        <v>226800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2100</v>
      </c>
      <c r="H29" s="10"/>
      <c r="I29" s="10">
        <f>I20+I25+I28</f>
        <v>189000</v>
      </c>
      <c r="J29" s="10"/>
      <c r="K29" s="10">
        <f>K20+K25+K28</f>
        <v>1512000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56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27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16200</v>
      </c>
      <c r="J15" s="10"/>
      <c r="K15" s="10">
        <f>G15*8*I14</f>
        <v>129600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16200</v>
      </c>
      <c r="J16" s="10"/>
      <c r="K16" s="17">
        <f>K15</f>
        <v>129600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11340</v>
      </c>
      <c r="J19" s="10"/>
      <c r="K19" s="10">
        <f>I19*8</f>
        <v>90720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11340</v>
      </c>
      <c r="J20" s="18"/>
      <c r="K20" s="17">
        <f>K19</f>
        <v>90720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1134</v>
      </c>
      <c r="J22" s="10"/>
      <c r="K22" s="17">
        <f>I22*8</f>
        <v>9072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486</v>
      </c>
      <c r="J23" s="18"/>
      <c r="K23" s="17">
        <f>I23*8</f>
        <v>3888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810</v>
      </c>
      <c r="J24" s="18"/>
      <c r="K24" s="10">
        <f>I24*8</f>
        <v>6480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2430</v>
      </c>
      <c r="J25" s="10"/>
      <c r="K25" s="10">
        <f>SUM(K22:K24)</f>
        <v>19440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2430</v>
      </c>
      <c r="J27" s="10"/>
      <c r="K27" s="10">
        <f>I27*8</f>
        <v>19440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2430</v>
      </c>
      <c r="J28" s="10"/>
      <c r="K28" s="10">
        <f>K27</f>
        <v>19440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16200</v>
      </c>
      <c r="J29" s="10"/>
      <c r="K29" s="10">
        <f>K20+K25+K28</f>
        <v>129600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55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16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9600</v>
      </c>
      <c r="J15" s="10"/>
      <c r="K15" s="10">
        <f>G15*8*I14</f>
        <v>76800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9600</v>
      </c>
      <c r="J16" s="10"/>
      <c r="K16" s="17">
        <f>K15</f>
        <v>76800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6720</v>
      </c>
      <c r="J19" s="10"/>
      <c r="K19" s="10">
        <f>I19*8</f>
        <v>53760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6720</v>
      </c>
      <c r="J20" s="18"/>
      <c r="K20" s="17">
        <f>K19</f>
        <v>53760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672</v>
      </c>
      <c r="J22" s="10"/>
      <c r="K22" s="17">
        <f>I22*8</f>
        <v>5376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288</v>
      </c>
      <c r="J23" s="18"/>
      <c r="K23" s="17">
        <f>I23*8</f>
        <v>2304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480</v>
      </c>
      <c r="J24" s="18"/>
      <c r="K24" s="10">
        <f>I24*8</f>
        <v>3840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1440</v>
      </c>
      <c r="J25" s="10"/>
      <c r="K25" s="10">
        <f>SUM(K22:K24)</f>
        <v>11520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1440</v>
      </c>
      <c r="J27" s="10"/>
      <c r="K27" s="10">
        <f>I27*8</f>
        <v>11520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1440</v>
      </c>
      <c r="J28" s="10"/>
      <c r="K28" s="10">
        <f>K27</f>
        <v>11520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9600</v>
      </c>
      <c r="J29" s="10"/>
      <c r="K29" s="10">
        <f>K20+K25+K28</f>
        <v>76800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B9" sqref="B9:L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54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16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9600</v>
      </c>
      <c r="J15" s="10"/>
      <c r="K15" s="10">
        <f>G15*8*I14</f>
        <v>76800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9600</v>
      </c>
      <c r="J16" s="10"/>
      <c r="K16" s="17">
        <f>K15</f>
        <v>76800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6720</v>
      </c>
      <c r="J19" s="10"/>
      <c r="K19" s="10">
        <f>I19*8</f>
        <v>53760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6720</v>
      </c>
      <c r="J20" s="18"/>
      <c r="K20" s="17">
        <f>K19</f>
        <v>53760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672</v>
      </c>
      <c r="J22" s="10"/>
      <c r="K22" s="17">
        <f>I22*8</f>
        <v>5376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288</v>
      </c>
      <c r="J23" s="18"/>
      <c r="K23" s="17">
        <f>I23*8</f>
        <v>2304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480</v>
      </c>
      <c r="J24" s="18"/>
      <c r="K24" s="10">
        <f>I24*8</f>
        <v>3840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1440</v>
      </c>
      <c r="J25" s="10"/>
      <c r="K25" s="10">
        <f>SUM(K22:K24)</f>
        <v>11520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1440</v>
      </c>
      <c r="J27" s="10"/>
      <c r="K27" s="10">
        <f>I27*8</f>
        <v>11520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1440</v>
      </c>
      <c r="J28" s="10"/>
      <c r="K28" s="10">
        <f>K27</f>
        <v>11520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9600</v>
      </c>
      <c r="J29" s="10"/>
      <c r="K29" s="10">
        <f>K20+K25+K28</f>
        <v>76800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53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16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9600</v>
      </c>
      <c r="J15" s="10"/>
      <c r="K15" s="10">
        <f>G15*8*I14</f>
        <v>76800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9600</v>
      </c>
      <c r="J16" s="10"/>
      <c r="K16" s="17">
        <f>K15</f>
        <v>76800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6720</v>
      </c>
      <c r="J19" s="10"/>
      <c r="K19" s="10">
        <f>I19*8</f>
        <v>53760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6720</v>
      </c>
      <c r="J20" s="18"/>
      <c r="K20" s="17">
        <f>K19</f>
        <v>53760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672</v>
      </c>
      <c r="J22" s="10"/>
      <c r="K22" s="17">
        <f>I22*8</f>
        <v>5376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288</v>
      </c>
      <c r="J23" s="18"/>
      <c r="K23" s="17">
        <f>I23*8</f>
        <v>2304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480</v>
      </c>
      <c r="J24" s="18"/>
      <c r="K24" s="10">
        <f>I24*8</f>
        <v>3840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1440</v>
      </c>
      <c r="J25" s="10"/>
      <c r="K25" s="10">
        <f>SUM(K22:K24)</f>
        <v>11520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1440</v>
      </c>
      <c r="J27" s="10"/>
      <c r="K27" s="10">
        <f>I27*8</f>
        <v>11520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1440</v>
      </c>
      <c r="J28" s="10"/>
      <c r="K28" s="10">
        <f>K27</f>
        <v>11520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9600</v>
      </c>
      <c r="J29" s="10"/>
      <c r="K29" s="10">
        <f>K20+K25+K28</f>
        <v>76800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4800</v>
      </c>
      <c r="J15" s="10"/>
      <c r="K15" s="10">
        <f>G15*8*I14</f>
        <v>38400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4800</v>
      </c>
      <c r="J16" s="10"/>
      <c r="K16" s="17">
        <f>K15</f>
        <v>38400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3360</v>
      </c>
      <c r="J19" s="10"/>
      <c r="K19" s="10">
        <f>I19*8</f>
        <v>26880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3360</v>
      </c>
      <c r="J20" s="18"/>
      <c r="K20" s="17">
        <f>K19</f>
        <v>26880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336</v>
      </c>
      <c r="J22" s="10"/>
      <c r="K22" s="17">
        <f>I22*8</f>
        <v>2688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144</v>
      </c>
      <c r="J23" s="18"/>
      <c r="K23" s="17">
        <f>I23*8</f>
        <v>1152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240</v>
      </c>
      <c r="J24" s="18"/>
      <c r="K24" s="10">
        <f>I24*8</f>
        <v>1920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720</v>
      </c>
      <c r="J25" s="10"/>
      <c r="K25" s="10">
        <f>SUM(K22:K24)</f>
        <v>5760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720</v>
      </c>
      <c r="J27" s="10"/>
      <c r="K27" s="10">
        <f>I27*8</f>
        <v>5760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720</v>
      </c>
      <c r="J28" s="10"/>
      <c r="K28" s="10">
        <f>K27</f>
        <v>5760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4800</v>
      </c>
      <c r="J29" s="10"/>
      <c r="K29" s="10">
        <f>K20+K25+K28</f>
        <v>38400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1" sqref="I11:J11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79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18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10800</v>
      </c>
      <c r="J15" s="10"/>
      <c r="K15" s="10">
        <f>G15*8*I14</f>
        <v>86400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10800</v>
      </c>
      <c r="J16" s="10"/>
      <c r="K16" s="17">
        <f>K15</f>
        <v>86400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7560</v>
      </c>
      <c r="J19" s="10"/>
      <c r="K19" s="10">
        <f>I19*8</f>
        <v>60480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7560</v>
      </c>
      <c r="J20" s="18"/>
      <c r="K20" s="17">
        <f>K19</f>
        <v>60480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756</v>
      </c>
      <c r="J22" s="10"/>
      <c r="K22" s="17">
        <f>I22*8</f>
        <v>6048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324</v>
      </c>
      <c r="J23" s="18"/>
      <c r="K23" s="17">
        <f>I23*8</f>
        <v>2592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540</v>
      </c>
      <c r="J24" s="18"/>
      <c r="K24" s="10">
        <f>I24*8</f>
        <v>4320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1620</v>
      </c>
      <c r="J25" s="10"/>
      <c r="K25" s="10">
        <f>SUM(K22:K24)</f>
        <v>12960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1620</v>
      </c>
      <c r="J27" s="10"/>
      <c r="K27" s="10">
        <f>I27*8</f>
        <v>12960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1620</v>
      </c>
      <c r="J28" s="10"/>
      <c r="K28" s="10">
        <f>K27</f>
        <v>12960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10800</v>
      </c>
      <c r="J29" s="10"/>
      <c r="K29" s="10">
        <f>K20+K25+K28</f>
        <v>86400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G12" sqref="G12:H12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82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16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9600</v>
      </c>
      <c r="J15" s="10"/>
      <c r="K15" s="10">
        <f>G15*8*I14</f>
        <v>76800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9600</v>
      </c>
      <c r="J16" s="10"/>
      <c r="K16" s="17">
        <f>K15</f>
        <v>76800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6720</v>
      </c>
      <c r="J19" s="10"/>
      <c r="K19" s="10">
        <f>I19*8</f>
        <v>53760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6720</v>
      </c>
      <c r="J20" s="18"/>
      <c r="K20" s="17">
        <f>K19</f>
        <v>53760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672</v>
      </c>
      <c r="J22" s="10"/>
      <c r="K22" s="17">
        <f>I22*8</f>
        <v>5376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288</v>
      </c>
      <c r="J23" s="18"/>
      <c r="K23" s="17">
        <f>I23*8</f>
        <v>2304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480</v>
      </c>
      <c r="J24" s="18"/>
      <c r="K24" s="10">
        <f>I24*8</f>
        <v>3840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1440</v>
      </c>
      <c r="J25" s="10"/>
      <c r="K25" s="10">
        <f>SUM(K22:K24)</f>
        <v>11520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1440</v>
      </c>
      <c r="J27" s="10"/>
      <c r="K27" s="10">
        <f>I27*8</f>
        <v>11520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1440</v>
      </c>
      <c r="J28" s="10"/>
      <c r="K28" s="10">
        <f>K27</f>
        <v>11520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9600</v>
      </c>
      <c r="J29" s="10"/>
      <c r="K29" s="10">
        <f>K20+K25+K28</f>
        <v>76800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C28:E28"/>
    <mergeCell ref="G28:H28"/>
    <mergeCell ref="I28:J28"/>
    <mergeCell ref="K28:L28"/>
    <mergeCell ref="C29:E29"/>
    <mergeCell ref="G29:H29"/>
    <mergeCell ref="I29:J29"/>
    <mergeCell ref="K29:L29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3:E23"/>
    <mergeCell ref="G23:H23"/>
    <mergeCell ref="I23:J23"/>
    <mergeCell ref="K23:L23"/>
    <mergeCell ref="G24:H24"/>
    <mergeCell ref="I24:J24"/>
    <mergeCell ref="K24:L24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15:E15"/>
    <mergeCell ref="G15:H15"/>
    <mergeCell ref="I15:J15"/>
    <mergeCell ref="K15:L15"/>
    <mergeCell ref="C16:E16"/>
    <mergeCell ref="G16:H16"/>
    <mergeCell ref="I16:J16"/>
    <mergeCell ref="K16:L16"/>
    <mergeCell ref="C13:E13"/>
    <mergeCell ref="G13:H13"/>
    <mergeCell ref="I13:J13"/>
    <mergeCell ref="K13:L13"/>
    <mergeCell ref="C14:E14"/>
    <mergeCell ref="G14:H14"/>
    <mergeCell ref="I14:J14"/>
    <mergeCell ref="K14:L14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H4:L4"/>
    <mergeCell ref="B5:L5"/>
    <mergeCell ref="B6:L6"/>
    <mergeCell ref="B7:L7"/>
    <mergeCell ref="B8:L8"/>
    <mergeCell ref="B9:L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52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16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9600</v>
      </c>
      <c r="J15" s="10"/>
      <c r="K15" s="10">
        <f>G15*8*I14</f>
        <v>76800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9600</v>
      </c>
      <c r="J16" s="10"/>
      <c r="K16" s="17">
        <f>K15</f>
        <v>76800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6720</v>
      </c>
      <c r="J19" s="10"/>
      <c r="K19" s="10">
        <f>I19*8</f>
        <v>53760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6720</v>
      </c>
      <c r="J20" s="18"/>
      <c r="K20" s="17">
        <f>K19</f>
        <v>53760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672</v>
      </c>
      <c r="J22" s="10"/>
      <c r="K22" s="17">
        <f>I22*8</f>
        <v>5376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288</v>
      </c>
      <c r="J23" s="18"/>
      <c r="K23" s="17">
        <f>I23*8</f>
        <v>2304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480</v>
      </c>
      <c r="J24" s="18"/>
      <c r="K24" s="10">
        <f>I24*8</f>
        <v>3840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1440</v>
      </c>
      <c r="J25" s="10"/>
      <c r="K25" s="10">
        <f>SUM(K22:K24)</f>
        <v>11520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1440</v>
      </c>
      <c r="J27" s="10"/>
      <c r="K27" s="10">
        <f>I27*8</f>
        <v>11520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1440</v>
      </c>
      <c r="J28" s="10"/>
      <c r="K28" s="10">
        <f>K27</f>
        <v>11520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9600</v>
      </c>
      <c r="J29" s="10"/>
      <c r="K29" s="10">
        <f>K20+K25+K28</f>
        <v>76800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51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125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75000</v>
      </c>
      <c r="J15" s="10"/>
      <c r="K15" s="10">
        <f>G15*8*I14</f>
        <v>600000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75000</v>
      </c>
      <c r="J16" s="10"/>
      <c r="K16" s="17">
        <f>K15</f>
        <v>600000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52500</v>
      </c>
      <c r="J19" s="10"/>
      <c r="K19" s="10">
        <f>I19*8</f>
        <v>420000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52500</v>
      </c>
      <c r="J20" s="18"/>
      <c r="K20" s="17">
        <f>K19</f>
        <v>420000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5250</v>
      </c>
      <c r="J22" s="10"/>
      <c r="K22" s="17">
        <f>I22*8</f>
        <v>42000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2250</v>
      </c>
      <c r="J23" s="18"/>
      <c r="K23" s="17">
        <f>I23*8</f>
        <v>18000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3750</v>
      </c>
      <c r="J24" s="18"/>
      <c r="K24" s="10">
        <f>I24*8</f>
        <v>30000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11250</v>
      </c>
      <c r="J25" s="10"/>
      <c r="K25" s="10">
        <f>SUM(K22:K24)</f>
        <v>90000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11250</v>
      </c>
      <c r="J27" s="10"/>
      <c r="K27" s="10">
        <f>I27*8</f>
        <v>90000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11250</v>
      </c>
      <c r="J28" s="10"/>
      <c r="K28" s="10">
        <f>K27</f>
        <v>90000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75000</v>
      </c>
      <c r="J29" s="10"/>
      <c r="K29" s="10">
        <f>K20+K25+K28</f>
        <v>600000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4">
      <selection activeCell="I19" sqref="I19:J1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80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25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15000</v>
      </c>
      <c r="J15" s="10"/>
      <c r="K15" s="10">
        <f>G15*8*I14</f>
        <v>120000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15000</v>
      </c>
      <c r="J16" s="10"/>
      <c r="K16" s="17">
        <f>K15</f>
        <v>120000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10500</v>
      </c>
      <c r="J19" s="10"/>
      <c r="K19" s="10">
        <f>I19*8</f>
        <v>84000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10500</v>
      </c>
      <c r="J20" s="18"/>
      <c r="K20" s="17">
        <f>K19</f>
        <v>84000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1050</v>
      </c>
      <c r="J22" s="10"/>
      <c r="K22" s="17">
        <f>I22*8</f>
        <v>8400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450</v>
      </c>
      <c r="J23" s="18"/>
      <c r="K23" s="17">
        <f>I23*8</f>
        <v>3600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750</v>
      </c>
      <c r="J24" s="18"/>
      <c r="K24" s="10">
        <f>I24*8</f>
        <v>6000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2250</v>
      </c>
      <c r="J25" s="10"/>
      <c r="K25" s="10">
        <f>SUM(K22:K24)</f>
        <v>18000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2250</v>
      </c>
      <c r="J27" s="10"/>
      <c r="K27" s="10">
        <f>I27*8</f>
        <v>18000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2250</v>
      </c>
      <c r="J28" s="10"/>
      <c r="K28" s="10">
        <f>K27</f>
        <v>18000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15000</v>
      </c>
      <c r="J29" s="10"/>
      <c r="K29" s="10">
        <f>K20+K25+K28</f>
        <v>120000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9" sqref="I19:J1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81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39" customHeight="1">
      <c r="B12" s="3"/>
      <c r="C12" s="17"/>
      <c r="D12" s="28"/>
      <c r="E12" s="18"/>
      <c r="F12" s="3"/>
      <c r="G12" s="11" t="s">
        <v>70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90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2200</v>
      </c>
      <c r="H15" s="18"/>
      <c r="I15" s="10">
        <f>G15*I14</f>
        <v>198000</v>
      </c>
      <c r="J15" s="10"/>
      <c r="K15" s="10">
        <f>G15*8*I14</f>
        <v>1584000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2200</v>
      </c>
      <c r="H16" s="10"/>
      <c r="I16" s="10">
        <f>I15</f>
        <v>198000</v>
      </c>
      <c r="J16" s="10"/>
      <c r="K16" s="17">
        <f>K15</f>
        <v>1584000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1540</v>
      </c>
      <c r="H19" s="10"/>
      <c r="I19" s="10">
        <f>G19*I14</f>
        <v>138600</v>
      </c>
      <c r="J19" s="10"/>
      <c r="K19" s="10">
        <f>I19*8</f>
        <v>1108800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1540</v>
      </c>
      <c r="H20" s="18"/>
      <c r="I20" s="17">
        <f>I19</f>
        <v>138600</v>
      </c>
      <c r="J20" s="18"/>
      <c r="K20" s="17">
        <f>K19</f>
        <v>1108800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154</v>
      </c>
      <c r="H22" s="10"/>
      <c r="I22" s="10">
        <f>G22*I14</f>
        <v>13860</v>
      </c>
      <c r="J22" s="10"/>
      <c r="K22" s="17">
        <f>I22*8</f>
        <v>110880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66</v>
      </c>
      <c r="H23" s="18"/>
      <c r="I23" s="17">
        <f>G23*I14</f>
        <v>5940</v>
      </c>
      <c r="J23" s="18"/>
      <c r="K23" s="17">
        <f>I23*8</f>
        <v>47520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110</v>
      </c>
      <c r="H24" s="10"/>
      <c r="I24" s="17">
        <f>G24*I14</f>
        <v>9900</v>
      </c>
      <c r="J24" s="18"/>
      <c r="K24" s="10">
        <f>I24*8</f>
        <v>79200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330</v>
      </c>
      <c r="H25" s="10"/>
      <c r="I25" s="10">
        <f>SUM(I22:I24)</f>
        <v>29700</v>
      </c>
      <c r="J25" s="10"/>
      <c r="K25" s="10">
        <f>SUM(K22:K24)</f>
        <v>237600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330</v>
      </c>
      <c r="H27" s="10"/>
      <c r="I27" s="10">
        <f>G27*I14</f>
        <v>29700</v>
      </c>
      <c r="J27" s="10"/>
      <c r="K27" s="10">
        <f>I27*8</f>
        <v>237600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330</v>
      </c>
      <c r="H28" s="10"/>
      <c r="I28" s="10">
        <f>I27</f>
        <v>29700</v>
      </c>
      <c r="J28" s="10"/>
      <c r="K28" s="10">
        <f>K27</f>
        <v>237600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2200</v>
      </c>
      <c r="H29" s="10"/>
      <c r="I29" s="10">
        <f>I20+I25+I28</f>
        <v>198000</v>
      </c>
      <c r="J29" s="10"/>
      <c r="K29" s="10">
        <f>K20+K25+K28</f>
        <v>1584000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50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25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15000</v>
      </c>
      <c r="J15" s="10"/>
      <c r="K15" s="10">
        <f>G15*8*I14</f>
        <v>120000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15000</v>
      </c>
      <c r="J16" s="10"/>
      <c r="K16" s="17">
        <f>K15</f>
        <v>120000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10500</v>
      </c>
      <c r="J19" s="10"/>
      <c r="K19" s="10">
        <f>I19*8</f>
        <v>84000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10500</v>
      </c>
      <c r="J20" s="18"/>
      <c r="K20" s="17">
        <f>K19</f>
        <v>84000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1050</v>
      </c>
      <c r="J22" s="10"/>
      <c r="K22" s="17">
        <f>I22*8</f>
        <v>8400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450</v>
      </c>
      <c r="J23" s="18"/>
      <c r="K23" s="17">
        <f>I23*8</f>
        <v>3600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750</v>
      </c>
      <c r="J24" s="18"/>
      <c r="K24" s="10">
        <f>I24*8</f>
        <v>6000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2250</v>
      </c>
      <c r="J25" s="10"/>
      <c r="K25" s="10">
        <f>SUM(K22:K24)</f>
        <v>18000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2250</v>
      </c>
      <c r="J27" s="10"/>
      <c r="K27" s="10">
        <f>I27*8</f>
        <v>18000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2250</v>
      </c>
      <c r="J28" s="10"/>
      <c r="K28" s="10">
        <f>K27</f>
        <v>18000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15000</v>
      </c>
      <c r="J29" s="10"/>
      <c r="K29" s="10">
        <f>K20+K25+K28</f>
        <v>120000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49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25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15000</v>
      </c>
      <c r="J15" s="10"/>
      <c r="K15" s="10">
        <f>G15*8*I14</f>
        <v>120000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15000</v>
      </c>
      <c r="J16" s="10"/>
      <c r="K16" s="17">
        <f>K15</f>
        <v>120000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10500</v>
      </c>
      <c r="J19" s="10"/>
      <c r="K19" s="10">
        <f>I19*8</f>
        <v>84000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10500</v>
      </c>
      <c r="J20" s="18"/>
      <c r="K20" s="17">
        <f>K19</f>
        <v>84000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1050</v>
      </c>
      <c r="J22" s="10"/>
      <c r="K22" s="17">
        <f>I22*8</f>
        <v>8400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450</v>
      </c>
      <c r="J23" s="18"/>
      <c r="K23" s="17">
        <f>I23*8</f>
        <v>3600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750</v>
      </c>
      <c r="J24" s="18"/>
      <c r="K24" s="10">
        <f>I24*8</f>
        <v>6000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2250</v>
      </c>
      <c r="J25" s="10"/>
      <c r="K25" s="10">
        <f>SUM(K22:K24)</f>
        <v>18000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2250</v>
      </c>
      <c r="J27" s="10"/>
      <c r="K27" s="10">
        <f>I27*8</f>
        <v>18000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2250</v>
      </c>
      <c r="J28" s="10"/>
      <c r="K28" s="10">
        <f>K27</f>
        <v>18000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15000</v>
      </c>
      <c r="J29" s="10"/>
      <c r="K29" s="10">
        <f>K20+K25+K28</f>
        <v>120000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1" sqref="I11:J11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48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16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9600</v>
      </c>
      <c r="J15" s="10"/>
      <c r="K15" s="10">
        <f>G15*8*I14</f>
        <v>76800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9600</v>
      </c>
      <c r="J16" s="10"/>
      <c r="K16" s="17">
        <f>K15</f>
        <v>76800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6720</v>
      </c>
      <c r="J19" s="10"/>
      <c r="K19" s="10">
        <f>I19*8</f>
        <v>53760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6720</v>
      </c>
      <c r="J20" s="18"/>
      <c r="K20" s="17">
        <f>K19</f>
        <v>53760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672</v>
      </c>
      <c r="J22" s="10"/>
      <c r="K22" s="17">
        <f>I22*8</f>
        <v>5376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288</v>
      </c>
      <c r="J23" s="18"/>
      <c r="K23" s="17">
        <f>I23*8</f>
        <v>2304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480</v>
      </c>
      <c r="J24" s="18"/>
      <c r="K24" s="10">
        <f>I24*8</f>
        <v>3840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1440</v>
      </c>
      <c r="J25" s="10"/>
      <c r="K25" s="10">
        <f>SUM(K22:K24)</f>
        <v>11520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1440</v>
      </c>
      <c r="J27" s="10"/>
      <c r="K27" s="10">
        <f>I27*8</f>
        <v>11520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1440</v>
      </c>
      <c r="J28" s="10"/>
      <c r="K28" s="10">
        <f>K27</f>
        <v>11520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9600</v>
      </c>
      <c r="J29" s="10"/>
      <c r="K29" s="10">
        <f>K20+K25+K28</f>
        <v>76800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B9" sqref="B9:L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52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4800</v>
      </c>
      <c r="J15" s="10"/>
      <c r="K15" s="10">
        <f>G15*8*I14</f>
        <v>38400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4800</v>
      </c>
      <c r="J16" s="10"/>
      <c r="K16" s="17">
        <f>K15</f>
        <v>38400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3360</v>
      </c>
      <c r="J19" s="10"/>
      <c r="K19" s="10">
        <f>I19*8</f>
        <v>26880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3360</v>
      </c>
      <c r="J20" s="18"/>
      <c r="K20" s="17">
        <f>K19</f>
        <v>26880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336</v>
      </c>
      <c r="J22" s="10"/>
      <c r="K22" s="17">
        <f>I22*8</f>
        <v>2688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144</v>
      </c>
      <c r="J23" s="18"/>
      <c r="K23" s="17">
        <f>I23*8</f>
        <v>1152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240</v>
      </c>
      <c r="J24" s="18"/>
      <c r="K24" s="10">
        <f>I24*8</f>
        <v>1920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720</v>
      </c>
      <c r="J25" s="10"/>
      <c r="K25" s="10">
        <f>SUM(K22:K24)</f>
        <v>5760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720</v>
      </c>
      <c r="J27" s="10"/>
      <c r="K27" s="10">
        <f>I27*8</f>
        <v>5760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720</v>
      </c>
      <c r="J28" s="10"/>
      <c r="K28" s="10">
        <f>K27</f>
        <v>5760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4800</v>
      </c>
      <c r="J29" s="10"/>
      <c r="K29" s="10">
        <f>K20+K25+K28</f>
        <v>38400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47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78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4800</v>
      </c>
      <c r="J15" s="10"/>
      <c r="K15" s="10">
        <f>G15*8*I14</f>
        <v>38400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4800</v>
      </c>
      <c r="J16" s="10"/>
      <c r="K16" s="17">
        <f>K15</f>
        <v>38400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3360</v>
      </c>
      <c r="J19" s="10"/>
      <c r="K19" s="10">
        <f>I19*8</f>
        <v>26880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3360</v>
      </c>
      <c r="J20" s="18"/>
      <c r="K20" s="17">
        <f>K19</f>
        <v>26880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336</v>
      </c>
      <c r="J22" s="10"/>
      <c r="K22" s="17">
        <f>I22*8</f>
        <v>2688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144</v>
      </c>
      <c r="J23" s="18"/>
      <c r="K23" s="17">
        <f>I23*8</f>
        <v>1152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240</v>
      </c>
      <c r="J24" s="18"/>
      <c r="K24" s="10">
        <f>I24*8</f>
        <v>1920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720</v>
      </c>
      <c r="J25" s="10"/>
      <c r="K25" s="10">
        <f>SUM(K22:K24)</f>
        <v>5760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720</v>
      </c>
      <c r="J27" s="10"/>
      <c r="K27" s="10">
        <f>I27*8</f>
        <v>5760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720</v>
      </c>
      <c r="J28" s="10"/>
      <c r="K28" s="10">
        <f>K27</f>
        <v>5760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4800</v>
      </c>
      <c r="J29" s="10"/>
      <c r="K29" s="10">
        <f>K20+K25+K28</f>
        <v>38400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46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12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7200</v>
      </c>
      <c r="J15" s="10"/>
      <c r="K15" s="10">
        <f>G15*8*I14</f>
        <v>57600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7200</v>
      </c>
      <c r="J16" s="10"/>
      <c r="K16" s="17">
        <f>K15</f>
        <v>57600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5040</v>
      </c>
      <c r="J19" s="10"/>
      <c r="K19" s="10">
        <f>I19*8</f>
        <v>40320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5040</v>
      </c>
      <c r="J20" s="18"/>
      <c r="K20" s="17">
        <f>K19</f>
        <v>40320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504</v>
      </c>
      <c r="J22" s="10"/>
      <c r="K22" s="17">
        <f>I22*8</f>
        <v>4032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216</v>
      </c>
      <c r="J23" s="18"/>
      <c r="K23" s="17">
        <f>I23*8</f>
        <v>1728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360</v>
      </c>
      <c r="J24" s="18"/>
      <c r="K24" s="10">
        <f>I24*8</f>
        <v>2880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1080</v>
      </c>
      <c r="J25" s="10"/>
      <c r="K25" s="10">
        <f>SUM(K22:K24)</f>
        <v>8640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1080</v>
      </c>
      <c r="J27" s="10"/>
      <c r="K27" s="10">
        <f>I27*8</f>
        <v>8640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1080</v>
      </c>
      <c r="J28" s="10"/>
      <c r="K28" s="10">
        <f>K27</f>
        <v>8640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7200</v>
      </c>
      <c r="J29" s="10"/>
      <c r="K29" s="10">
        <f>K20+K25+K28</f>
        <v>57600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N19" sqref="N1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33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19800</v>
      </c>
      <c r="J15" s="10"/>
      <c r="K15" s="10">
        <f>G15*8*I14</f>
        <v>158400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19800</v>
      </c>
      <c r="J16" s="10"/>
      <c r="K16" s="17">
        <f>K15</f>
        <v>158400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13860</v>
      </c>
      <c r="J19" s="10"/>
      <c r="K19" s="10">
        <f>I19*8</f>
        <v>110880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13860</v>
      </c>
      <c r="J20" s="18"/>
      <c r="K20" s="17">
        <f>K19</f>
        <v>110880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1386</v>
      </c>
      <c r="J22" s="10"/>
      <c r="K22" s="17">
        <f>I22*8</f>
        <v>11088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594</v>
      </c>
      <c r="J23" s="18"/>
      <c r="K23" s="17">
        <f>I23*8</f>
        <v>4752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990</v>
      </c>
      <c r="J24" s="18"/>
      <c r="K24" s="10">
        <f>I24*8</f>
        <v>7920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2970</v>
      </c>
      <c r="J25" s="10"/>
      <c r="K25" s="10">
        <f>SUM(K22:K24)</f>
        <v>23760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2970</v>
      </c>
      <c r="J27" s="10"/>
      <c r="K27" s="10">
        <f>I27*8</f>
        <v>23760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2970</v>
      </c>
      <c r="J28" s="10"/>
      <c r="K28" s="10">
        <f>K27</f>
        <v>23760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19800</v>
      </c>
      <c r="J29" s="10"/>
      <c r="K29" s="10">
        <f>K20+K25+K28</f>
        <v>158400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B18:L18"/>
    <mergeCell ref="C19:E19"/>
    <mergeCell ref="G19:H19"/>
    <mergeCell ref="I19:J19"/>
    <mergeCell ref="K19:L19"/>
    <mergeCell ref="I10:L10"/>
    <mergeCell ref="C16:E16"/>
    <mergeCell ref="G16:H16"/>
    <mergeCell ref="I16:J16"/>
    <mergeCell ref="K16:L16"/>
    <mergeCell ref="C17:E17"/>
    <mergeCell ref="G17:H17"/>
    <mergeCell ref="I17:J17"/>
    <mergeCell ref="K17:L17"/>
    <mergeCell ref="C14:E14"/>
    <mergeCell ref="G14:H14"/>
    <mergeCell ref="I14:J14"/>
    <mergeCell ref="K14:L14"/>
    <mergeCell ref="C15:E15"/>
    <mergeCell ref="G15:H15"/>
    <mergeCell ref="G11:H11"/>
    <mergeCell ref="I11:J11"/>
    <mergeCell ref="I15:J15"/>
    <mergeCell ref="K15:L15"/>
    <mergeCell ref="K11:L11"/>
    <mergeCell ref="C13:E13"/>
    <mergeCell ref="I13:J13"/>
    <mergeCell ref="G13:H13"/>
    <mergeCell ref="K13:L13"/>
    <mergeCell ref="B21:L21"/>
    <mergeCell ref="C22:E22"/>
    <mergeCell ref="G22:H22"/>
    <mergeCell ref="I22:J22"/>
    <mergeCell ref="K22:L22"/>
    <mergeCell ref="B5:L5"/>
    <mergeCell ref="C20:E20"/>
    <mergeCell ref="G20:H20"/>
    <mergeCell ref="I20:J20"/>
    <mergeCell ref="K20:L20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  <mergeCell ref="B6:L6"/>
    <mergeCell ref="B7:L7"/>
    <mergeCell ref="B8:L8"/>
    <mergeCell ref="B9:L9"/>
    <mergeCell ref="H4:L4"/>
    <mergeCell ref="C12:E12"/>
    <mergeCell ref="G12:H12"/>
    <mergeCell ref="I12:J12"/>
    <mergeCell ref="K12:L12"/>
    <mergeCell ref="C11:E1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4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39" customHeight="1">
      <c r="B12" s="3"/>
      <c r="C12" s="17"/>
      <c r="D12" s="28"/>
      <c r="E12" s="18"/>
      <c r="F12" s="3"/>
      <c r="G12" s="11" t="s">
        <v>70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90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2200</v>
      </c>
      <c r="H15" s="18"/>
      <c r="I15" s="10">
        <f>G15*I14</f>
        <v>198000</v>
      </c>
      <c r="J15" s="10"/>
      <c r="K15" s="10">
        <f>G15*8*I14</f>
        <v>1584000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2200</v>
      </c>
      <c r="H16" s="10"/>
      <c r="I16" s="10">
        <f>I15</f>
        <v>198000</v>
      </c>
      <c r="J16" s="10"/>
      <c r="K16" s="17">
        <f>K15</f>
        <v>1584000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1540</v>
      </c>
      <c r="H19" s="10"/>
      <c r="I19" s="10">
        <f>G19*I14</f>
        <v>138600</v>
      </c>
      <c r="J19" s="10"/>
      <c r="K19" s="10">
        <f>I19*8</f>
        <v>1108800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1540</v>
      </c>
      <c r="H20" s="18"/>
      <c r="I20" s="17">
        <f>I19</f>
        <v>138600</v>
      </c>
      <c r="J20" s="18"/>
      <c r="K20" s="17">
        <f>K19</f>
        <v>1108800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154</v>
      </c>
      <c r="H22" s="10"/>
      <c r="I22" s="10">
        <f>G22*I14</f>
        <v>13860</v>
      </c>
      <c r="J22" s="10"/>
      <c r="K22" s="17">
        <f>I22*8</f>
        <v>110880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66</v>
      </c>
      <c r="H23" s="18"/>
      <c r="I23" s="17">
        <f>G23*I14</f>
        <v>5940</v>
      </c>
      <c r="J23" s="18"/>
      <c r="K23" s="17">
        <f>I23*8</f>
        <v>47520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110</v>
      </c>
      <c r="H24" s="10"/>
      <c r="I24" s="17">
        <f>G24*I14</f>
        <v>9900</v>
      </c>
      <c r="J24" s="18"/>
      <c r="K24" s="10">
        <f>I24*8</f>
        <v>79200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330</v>
      </c>
      <c r="H25" s="10"/>
      <c r="I25" s="10">
        <f>SUM(I22:I24)</f>
        <v>29700</v>
      </c>
      <c r="J25" s="10"/>
      <c r="K25" s="10">
        <f>SUM(K22:K24)</f>
        <v>237600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330</v>
      </c>
      <c r="H27" s="10"/>
      <c r="I27" s="10">
        <f>G27*I14</f>
        <v>29700</v>
      </c>
      <c r="J27" s="10"/>
      <c r="K27" s="10">
        <f>I27*8</f>
        <v>237600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330</v>
      </c>
      <c r="H28" s="10"/>
      <c r="I28" s="10">
        <f>I27</f>
        <v>29700</v>
      </c>
      <c r="J28" s="10"/>
      <c r="K28" s="10">
        <f>K27</f>
        <v>237600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2200</v>
      </c>
      <c r="H29" s="10"/>
      <c r="I29" s="10">
        <f>I20+I25+I28</f>
        <v>198000</v>
      </c>
      <c r="J29" s="10"/>
      <c r="K29" s="10">
        <f>K20+K25+K28</f>
        <v>1584000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I10" sqref="I10:L10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68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87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52200</v>
      </c>
      <c r="J15" s="10"/>
      <c r="K15" s="10">
        <f>G15*8*I14</f>
        <v>417600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52200</v>
      </c>
      <c r="J16" s="10"/>
      <c r="K16" s="17">
        <f>K15</f>
        <v>417600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36540</v>
      </c>
      <c r="J19" s="10"/>
      <c r="K19" s="10">
        <f>I19*8</f>
        <v>292320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36540</v>
      </c>
      <c r="J20" s="18"/>
      <c r="K20" s="17">
        <f>K19</f>
        <v>292320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3654</v>
      </c>
      <c r="J22" s="10"/>
      <c r="K22" s="17">
        <f>I22*8</f>
        <v>29232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1566</v>
      </c>
      <c r="J23" s="18"/>
      <c r="K23" s="17">
        <f>I23*8</f>
        <v>12528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2610</v>
      </c>
      <c r="J24" s="18"/>
      <c r="K24" s="10">
        <f>I24*8</f>
        <v>20880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7830</v>
      </c>
      <c r="J25" s="10"/>
      <c r="K25" s="10">
        <f>SUM(K22:K24)</f>
        <v>62640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7830</v>
      </c>
      <c r="J27" s="10"/>
      <c r="K27" s="10">
        <f>I27*8</f>
        <v>62640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7830</v>
      </c>
      <c r="J28" s="10"/>
      <c r="K28" s="10">
        <f>K27</f>
        <v>62640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52200</v>
      </c>
      <c r="J29" s="10"/>
      <c r="K29" s="10">
        <f>K20+K25+K28</f>
        <v>417600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K19" sqref="K19:L1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67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13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7800</v>
      </c>
      <c r="J15" s="10"/>
      <c r="K15" s="10">
        <f>G15*8*I14</f>
        <v>62400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7800</v>
      </c>
      <c r="J16" s="10"/>
      <c r="K16" s="17">
        <f>K15</f>
        <v>62400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5460</v>
      </c>
      <c r="J19" s="10"/>
      <c r="K19" s="10">
        <f>I19*8</f>
        <v>43680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5460</v>
      </c>
      <c r="J20" s="18"/>
      <c r="K20" s="17">
        <f>K19</f>
        <v>43680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546</v>
      </c>
      <c r="J22" s="10"/>
      <c r="K22" s="17">
        <f>I22*8</f>
        <v>4368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234</v>
      </c>
      <c r="J23" s="18"/>
      <c r="K23" s="17">
        <f>I23*8</f>
        <v>1872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390</v>
      </c>
      <c r="J24" s="18"/>
      <c r="K24" s="10">
        <f>I24*8</f>
        <v>3120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1170</v>
      </c>
      <c r="J25" s="10"/>
      <c r="K25" s="10">
        <f>SUM(K22:K24)</f>
        <v>9360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1170</v>
      </c>
      <c r="J27" s="10"/>
      <c r="K27" s="10">
        <f>I27*8</f>
        <v>9360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1170</v>
      </c>
      <c r="J28" s="10"/>
      <c r="K28" s="10">
        <f>K27</f>
        <v>9360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7800</v>
      </c>
      <c r="J29" s="10"/>
      <c r="K29" s="10">
        <f>K20+K25+K28</f>
        <v>62400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N4" sqref="N4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66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54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32400</v>
      </c>
      <c r="J15" s="10"/>
      <c r="K15" s="10">
        <f>G15*8*I14</f>
        <v>259200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32400</v>
      </c>
      <c r="J16" s="10"/>
      <c r="K16" s="17">
        <f>K15</f>
        <v>259200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22680</v>
      </c>
      <c r="J19" s="10"/>
      <c r="K19" s="10">
        <f>I19*8</f>
        <v>181440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22680</v>
      </c>
      <c r="J20" s="18"/>
      <c r="K20" s="17">
        <f>K19</f>
        <v>181440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2268</v>
      </c>
      <c r="J22" s="10"/>
      <c r="K22" s="17">
        <f>I22*8</f>
        <v>18144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972</v>
      </c>
      <c r="J23" s="18"/>
      <c r="K23" s="17">
        <f>I23*8</f>
        <v>7776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1620</v>
      </c>
      <c r="J24" s="18"/>
      <c r="K24" s="10">
        <f>I24*8</f>
        <v>12960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4860</v>
      </c>
      <c r="J25" s="10"/>
      <c r="K25" s="10">
        <f>SUM(K22:K24)</f>
        <v>38880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4860</v>
      </c>
      <c r="J27" s="10"/>
      <c r="K27" s="10">
        <f>I27*8</f>
        <v>38880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4860</v>
      </c>
      <c r="J28" s="10"/>
      <c r="K28" s="10">
        <f>K27</f>
        <v>38880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32400</v>
      </c>
      <c r="J29" s="10"/>
      <c r="K29" s="10">
        <f>K20+K25+K28</f>
        <v>259200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="60" zoomScalePageLayoutView="0" workbookViewId="0" topLeftCell="A1">
      <selection activeCell="C15" sqref="C15:E15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84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75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54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32400</v>
      </c>
      <c r="J15" s="10"/>
      <c r="K15" s="10">
        <f>G15*8*I14</f>
        <v>259200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32400</v>
      </c>
      <c r="J16" s="10"/>
      <c r="K16" s="17">
        <f>K15</f>
        <v>259200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22680</v>
      </c>
      <c r="J19" s="10"/>
      <c r="K19" s="10">
        <f>I19*8</f>
        <v>181440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22680</v>
      </c>
      <c r="J20" s="18"/>
      <c r="K20" s="17">
        <f>K19</f>
        <v>181440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2268</v>
      </c>
      <c r="J22" s="10"/>
      <c r="K22" s="17">
        <f>I22*8</f>
        <v>18144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972</v>
      </c>
      <c r="J23" s="18"/>
      <c r="K23" s="17">
        <f>I23*8</f>
        <v>7776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1620</v>
      </c>
      <c r="J24" s="18"/>
      <c r="K24" s="10">
        <f>I24*8</f>
        <v>12960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4860</v>
      </c>
      <c r="J25" s="10"/>
      <c r="K25" s="10">
        <f>SUM(K22:K24)</f>
        <v>38880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4860</v>
      </c>
      <c r="J27" s="10"/>
      <c r="K27" s="10">
        <f>I27*8</f>
        <v>38880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4860</v>
      </c>
      <c r="J28" s="10"/>
      <c r="K28" s="10">
        <f>K27</f>
        <v>38880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32400</v>
      </c>
      <c r="J29" s="10"/>
      <c r="K29" s="10">
        <f>K20+K25+K28</f>
        <v>259200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I19" sqref="I19:J19"/>
    </sheetView>
  </sheetViews>
  <sheetFormatPr defaultColWidth="9.00390625" defaultRowHeight="12.75"/>
  <cols>
    <col min="1" max="1" width="4.375" style="0" customWidth="1"/>
    <col min="6" max="6" width="4.375" style="0" customWidth="1"/>
    <col min="8" max="8" width="12.00390625" style="0" customWidth="1"/>
    <col min="10" max="10" width="7.75390625" style="0" customWidth="1"/>
    <col min="11" max="11" width="7.00390625" style="0" customWidth="1"/>
  </cols>
  <sheetData>
    <row r="1" spans="2:8" ht="12.75">
      <c r="B1" s="1" t="s">
        <v>5</v>
      </c>
      <c r="H1" s="1" t="s">
        <v>0</v>
      </c>
    </row>
    <row r="2" ht="12.75">
      <c r="B2" s="1" t="s">
        <v>6</v>
      </c>
    </row>
    <row r="4" spans="2:12" ht="12.75">
      <c r="B4" t="s">
        <v>10</v>
      </c>
      <c r="H4" s="29" t="s">
        <v>7</v>
      </c>
      <c r="I4" s="29"/>
      <c r="J4" s="29"/>
      <c r="K4" s="29"/>
      <c r="L4" s="29"/>
    </row>
    <row r="5" spans="2:12" ht="15.7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.75">
      <c r="B9" s="31" t="s">
        <v>65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2" ht="12.75">
      <c r="B10" s="2"/>
      <c r="C10" s="2"/>
      <c r="D10" s="2"/>
      <c r="E10" s="2"/>
      <c r="F10" s="2"/>
      <c r="G10" s="2"/>
      <c r="H10" s="2"/>
      <c r="I10" s="27" t="s">
        <v>76</v>
      </c>
      <c r="J10" s="27"/>
      <c r="K10" s="27"/>
      <c r="L10" s="27"/>
    </row>
    <row r="11" spans="2:12" ht="44.25" customHeight="1">
      <c r="B11" s="3" t="s">
        <v>11</v>
      </c>
      <c r="C11" s="10" t="s">
        <v>12</v>
      </c>
      <c r="D11" s="10"/>
      <c r="E11" s="10"/>
      <c r="F11" s="3" t="s">
        <v>13</v>
      </c>
      <c r="G11" s="11" t="s">
        <v>42</v>
      </c>
      <c r="H11" s="13"/>
      <c r="I11" s="11" t="s">
        <v>40</v>
      </c>
      <c r="J11" s="13"/>
      <c r="K11" s="11" t="s">
        <v>41</v>
      </c>
      <c r="L11" s="13"/>
    </row>
    <row r="12" spans="2:12" ht="25.5" customHeight="1">
      <c r="B12" s="3"/>
      <c r="C12" s="17"/>
      <c r="D12" s="28"/>
      <c r="E12" s="18"/>
      <c r="F12" s="3"/>
      <c r="G12" s="11" t="s">
        <v>45</v>
      </c>
      <c r="H12" s="13"/>
      <c r="I12" s="11"/>
      <c r="J12" s="13"/>
      <c r="K12" s="11"/>
      <c r="L12" s="13"/>
    </row>
    <row r="13" spans="2:12" ht="12.75">
      <c r="B13" s="3"/>
      <c r="C13" s="23" t="s">
        <v>14</v>
      </c>
      <c r="D13" s="24"/>
      <c r="E13" s="25"/>
      <c r="F13" s="3"/>
      <c r="G13" s="10"/>
      <c r="H13" s="10"/>
      <c r="I13" s="9"/>
      <c r="J13" s="9"/>
      <c r="K13" s="10"/>
      <c r="L13" s="10"/>
    </row>
    <row r="14" spans="2:12" ht="12.75">
      <c r="B14" s="4" t="s">
        <v>15</v>
      </c>
      <c r="C14" s="26" t="s">
        <v>16</v>
      </c>
      <c r="D14" s="26"/>
      <c r="E14" s="26"/>
      <c r="F14" s="3"/>
      <c r="G14" s="10">
        <v>1</v>
      </c>
      <c r="H14" s="10"/>
      <c r="I14" s="9">
        <v>10</v>
      </c>
      <c r="J14" s="9"/>
      <c r="K14" s="9">
        <v>8</v>
      </c>
      <c r="L14" s="9"/>
    </row>
    <row r="15" spans="2:12" ht="12.75">
      <c r="B15" s="4" t="s">
        <v>17</v>
      </c>
      <c r="C15" s="26" t="s">
        <v>18</v>
      </c>
      <c r="D15" s="26"/>
      <c r="E15" s="26"/>
      <c r="F15" s="3"/>
      <c r="G15" s="17">
        <v>600</v>
      </c>
      <c r="H15" s="18"/>
      <c r="I15" s="10">
        <f>G15*I14</f>
        <v>6000</v>
      </c>
      <c r="J15" s="10"/>
      <c r="K15" s="10">
        <f>G15*8*I14</f>
        <v>48000</v>
      </c>
      <c r="L15" s="10"/>
    </row>
    <row r="16" spans="2:12" ht="12.75">
      <c r="B16" s="4" t="s">
        <v>19</v>
      </c>
      <c r="C16" s="26" t="s">
        <v>20</v>
      </c>
      <c r="D16" s="26"/>
      <c r="E16" s="26"/>
      <c r="F16" s="3"/>
      <c r="G16" s="10">
        <f>G15</f>
        <v>600</v>
      </c>
      <c r="H16" s="10"/>
      <c r="I16" s="10">
        <f>I15</f>
        <v>6000</v>
      </c>
      <c r="J16" s="10"/>
      <c r="K16" s="17">
        <f>K15</f>
        <v>48000</v>
      </c>
      <c r="L16" s="18"/>
    </row>
    <row r="17" spans="2:12" ht="12.75">
      <c r="B17" s="3"/>
      <c r="C17" s="23" t="s">
        <v>21</v>
      </c>
      <c r="D17" s="24"/>
      <c r="E17" s="25"/>
      <c r="F17" s="3"/>
      <c r="G17" s="10"/>
      <c r="H17" s="10"/>
      <c r="I17" s="10"/>
      <c r="J17" s="10"/>
      <c r="K17" s="10"/>
      <c r="L17" s="10"/>
    </row>
    <row r="18" spans="2:12" ht="12.75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94.5" customHeight="1">
      <c r="B19" s="4" t="s">
        <v>15</v>
      </c>
      <c r="C19" s="14" t="s">
        <v>23</v>
      </c>
      <c r="D19" s="15"/>
      <c r="E19" s="16"/>
      <c r="F19" s="3">
        <v>70</v>
      </c>
      <c r="G19" s="10">
        <f>G15*F19/100</f>
        <v>420</v>
      </c>
      <c r="H19" s="10"/>
      <c r="I19" s="10">
        <f>G19*I14</f>
        <v>4200</v>
      </c>
      <c r="J19" s="10"/>
      <c r="K19" s="10">
        <f>I19*8</f>
        <v>33600</v>
      </c>
      <c r="L19" s="10"/>
    </row>
    <row r="20" spans="2:12" ht="12.75">
      <c r="B20" s="4" t="s">
        <v>17</v>
      </c>
      <c r="C20" s="19" t="s">
        <v>24</v>
      </c>
      <c r="D20" s="20"/>
      <c r="E20" s="21"/>
      <c r="F20" s="3">
        <v>70</v>
      </c>
      <c r="G20" s="17">
        <f>G19</f>
        <v>420</v>
      </c>
      <c r="H20" s="18"/>
      <c r="I20" s="17">
        <f>I19</f>
        <v>4200</v>
      </c>
      <c r="J20" s="18"/>
      <c r="K20" s="17">
        <f>K19</f>
        <v>33600</v>
      </c>
      <c r="L20" s="22"/>
    </row>
    <row r="21" spans="2:12" ht="12.7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05" customHeight="1">
      <c r="B22" s="4" t="s">
        <v>19</v>
      </c>
      <c r="C22" s="14" t="s">
        <v>26</v>
      </c>
      <c r="D22" s="15"/>
      <c r="E22" s="16"/>
      <c r="F22" s="3">
        <v>7</v>
      </c>
      <c r="G22" s="10">
        <f>G15*7/100</f>
        <v>42</v>
      </c>
      <c r="H22" s="10"/>
      <c r="I22" s="10">
        <f>G22*I14</f>
        <v>420</v>
      </c>
      <c r="J22" s="10"/>
      <c r="K22" s="17">
        <f>I22*8</f>
        <v>3360</v>
      </c>
      <c r="L22" s="18"/>
    </row>
    <row r="23" spans="2:12" ht="25.5" customHeight="1">
      <c r="B23" s="4" t="s">
        <v>33</v>
      </c>
      <c r="C23" s="11" t="s">
        <v>27</v>
      </c>
      <c r="D23" s="12"/>
      <c r="E23" s="13"/>
      <c r="F23" s="3">
        <v>3</v>
      </c>
      <c r="G23" s="17">
        <f>G15*3/100</f>
        <v>18</v>
      </c>
      <c r="H23" s="18"/>
      <c r="I23" s="17">
        <f>G23*I14</f>
        <v>180</v>
      </c>
      <c r="J23" s="18"/>
      <c r="K23" s="17">
        <f>I23*8</f>
        <v>1440</v>
      </c>
      <c r="L23" s="18"/>
    </row>
    <row r="24" spans="2:12" ht="12.75">
      <c r="B24" s="4" t="s">
        <v>34</v>
      </c>
      <c r="C24" s="5" t="s">
        <v>28</v>
      </c>
      <c r="D24" s="7"/>
      <c r="E24" s="6"/>
      <c r="F24" s="3">
        <v>5</v>
      </c>
      <c r="G24" s="10">
        <f>G15*5/100</f>
        <v>30</v>
      </c>
      <c r="H24" s="10"/>
      <c r="I24" s="17">
        <f>G24*I14</f>
        <v>300</v>
      </c>
      <c r="J24" s="18"/>
      <c r="K24" s="10">
        <f>I24*8</f>
        <v>2400</v>
      </c>
      <c r="L24" s="10"/>
    </row>
    <row r="25" spans="2:12" ht="12.75">
      <c r="B25" s="4" t="s">
        <v>35</v>
      </c>
      <c r="C25" s="9" t="s">
        <v>29</v>
      </c>
      <c r="D25" s="9"/>
      <c r="E25" s="9"/>
      <c r="F25" s="3">
        <f>SUM(F22:F24)</f>
        <v>15</v>
      </c>
      <c r="G25" s="10">
        <f>SUM(G22:G24)</f>
        <v>90</v>
      </c>
      <c r="H25" s="10"/>
      <c r="I25" s="10">
        <f>SUM(I22:I24)</f>
        <v>900</v>
      </c>
      <c r="J25" s="10"/>
      <c r="K25" s="10">
        <f>SUM(K22:K24)</f>
        <v>7200</v>
      </c>
      <c r="L25" s="10"/>
    </row>
    <row r="26" spans="2:12" ht="12.75">
      <c r="B26" s="9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96" customHeight="1">
      <c r="B27" s="4" t="s">
        <v>36</v>
      </c>
      <c r="C27" s="14" t="s">
        <v>31</v>
      </c>
      <c r="D27" s="15"/>
      <c r="E27" s="16"/>
      <c r="F27" s="3">
        <v>15</v>
      </c>
      <c r="G27" s="10">
        <f>G15*15/100</f>
        <v>90</v>
      </c>
      <c r="H27" s="10"/>
      <c r="I27" s="10">
        <f>G27*I14</f>
        <v>900</v>
      </c>
      <c r="J27" s="10"/>
      <c r="K27" s="10">
        <f>I27*8</f>
        <v>7200</v>
      </c>
      <c r="L27" s="10"/>
    </row>
    <row r="28" spans="2:12" ht="12.75">
      <c r="B28" s="4" t="s">
        <v>37</v>
      </c>
      <c r="C28" s="9" t="s">
        <v>32</v>
      </c>
      <c r="D28" s="9"/>
      <c r="E28" s="9"/>
      <c r="F28" s="3">
        <v>15</v>
      </c>
      <c r="G28" s="10">
        <f>SUM(G27)</f>
        <v>90</v>
      </c>
      <c r="H28" s="10"/>
      <c r="I28" s="10">
        <f>I27</f>
        <v>900</v>
      </c>
      <c r="J28" s="10"/>
      <c r="K28" s="10">
        <f>K27</f>
        <v>7200</v>
      </c>
      <c r="L28" s="10"/>
    </row>
    <row r="29" spans="2:12" ht="25.5" customHeight="1">
      <c r="B29" s="4" t="s">
        <v>38</v>
      </c>
      <c r="C29" s="11" t="s">
        <v>39</v>
      </c>
      <c r="D29" s="12"/>
      <c r="E29" s="13"/>
      <c r="F29" s="3">
        <f>F20+F25+F28</f>
        <v>100</v>
      </c>
      <c r="G29" s="10">
        <f>G20+G25+G28</f>
        <v>600</v>
      </c>
      <c r="H29" s="10"/>
      <c r="I29" s="10">
        <f>I20+I25+I28</f>
        <v>6000</v>
      </c>
      <c r="J29" s="10"/>
      <c r="K29" s="10">
        <f>K20+K25+K28</f>
        <v>48000</v>
      </c>
      <c r="L29" s="10"/>
    </row>
    <row r="31" spans="2:4" ht="12.75">
      <c r="B31" s="8" t="s">
        <v>43</v>
      </c>
      <c r="D31" t="s">
        <v>44</v>
      </c>
    </row>
  </sheetData>
  <sheetProtection/>
  <mergeCells count="73">
    <mergeCell ref="H4:L4"/>
    <mergeCell ref="B5:L5"/>
    <mergeCell ref="B6:L6"/>
    <mergeCell ref="B7:L7"/>
    <mergeCell ref="B8:L8"/>
    <mergeCell ref="B9:L9"/>
    <mergeCell ref="I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3:E13"/>
    <mergeCell ref="G13:H13"/>
    <mergeCell ref="I13:J13"/>
    <mergeCell ref="K13:L13"/>
    <mergeCell ref="C14:E14"/>
    <mergeCell ref="G14:H14"/>
    <mergeCell ref="I14:J14"/>
    <mergeCell ref="K14:L14"/>
    <mergeCell ref="C15:E15"/>
    <mergeCell ref="G15:H15"/>
    <mergeCell ref="I15:J15"/>
    <mergeCell ref="K15:L15"/>
    <mergeCell ref="C16:E16"/>
    <mergeCell ref="G16:H16"/>
    <mergeCell ref="I16:J16"/>
    <mergeCell ref="K16:L16"/>
    <mergeCell ref="C17:E17"/>
    <mergeCell ref="G17:H17"/>
    <mergeCell ref="I17:J17"/>
    <mergeCell ref="K17:L17"/>
    <mergeCell ref="B18:L18"/>
    <mergeCell ref="C19:E19"/>
    <mergeCell ref="G19:H19"/>
    <mergeCell ref="I19:J19"/>
    <mergeCell ref="K19:L19"/>
    <mergeCell ref="C20:E20"/>
    <mergeCell ref="G20:H20"/>
    <mergeCell ref="I20:J20"/>
    <mergeCell ref="K20:L20"/>
    <mergeCell ref="B21:L21"/>
    <mergeCell ref="C22:E22"/>
    <mergeCell ref="G22:H22"/>
    <mergeCell ref="I22:J22"/>
    <mergeCell ref="K22:L22"/>
    <mergeCell ref="C23:E23"/>
    <mergeCell ref="G23:H23"/>
    <mergeCell ref="I23:J23"/>
    <mergeCell ref="K23:L23"/>
    <mergeCell ref="G24:H24"/>
    <mergeCell ref="I24:J24"/>
    <mergeCell ref="K24:L24"/>
    <mergeCell ref="C25:E25"/>
    <mergeCell ref="G25:H25"/>
    <mergeCell ref="I25:J25"/>
    <mergeCell ref="K25:L25"/>
    <mergeCell ref="B26:L26"/>
    <mergeCell ref="C27:E27"/>
    <mergeCell ref="G27:H27"/>
    <mergeCell ref="I27:J27"/>
    <mergeCell ref="K27:L27"/>
    <mergeCell ref="C28:E28"/>
    <mergeCell ref="G28:H28"/>
    <mergeCell ref="I28:J28"/>
    <mergeCell ref="K28:L28"/>
    <mergeCell ref="C29:E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fge</cp:lastModifiedBy>
  <cp:lastPrinted>2021-09-09T03:24:45Z</cp:lastPrinted>
  <dcterms:created xsi:type="dcterms:W3CDTF">2009-09-15T02:31:59Z</dcterms:created>
  <dcterms:modified xsi:type="dcterms:W3CDTF">2021-09-09T03:26:28Z</dcterms:modified>
  <cp:category/>
  <cp:version/>
  <cp:contentType/>
  <cp:contentStatus/>
</cp:coreProperties>
</file>